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drawings/drawing2.xml" ContentType="application/vnd.openxmlformats-officedocument.drawing+xml"/>
  <Override PartName="/xl/embeddings/oleObject1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gga\ОРЭ\Зыль\Desktop\размещение инфо на сайте\Расчет коэффициента оплаты мощности для 1 ценовой\"/>
    </mc:Choice>
  </mc:AlternateContent>
  <bookViews>
    <workbookView xWindow="0" yWindow="0" windowWidth="28800" windowHeight="12330" tabRatio="725" activeTab="1"/>
  </bookViews>
  <sheets>
    <sheet name="12.2024" sheetId="2" r:id="rId1"/>
    <sheet name="01.24" sheetId="4" r:id="rId2"/>
  </sheets>
  <definedNames>
    <definedName name="_xlnm.Print_Area" localSheetId="1">'01.24'!$A$1:$E$12</definedName>
    <definedName name="_xlnm.Print_Area" localSheetId="0">'12.2024'!$A$1:$E$20</definedName>
  </definedNames>
  <calcPr calcId="162913" fullPrecision="0"/>
</workbook>
</file>

<file path=xl/calcChain.xml><?xml version="1.0" encoding="utf-8"?>
<calcChain xmlns="http://schemas.openxmlformats.org/spreadsheetml/2006/main">
  <c r="E11" i="4" l="1"/>
  <c r="E14" i="2" l="1"/>
  <c r="E16" i="2" s="1"/>
  <c r="E19" i="2" s="1"/>
  <c r="E10" i="4" l="1"/>
  <c r="E12" i="4" s="1"/>
</calcChain>
</file>

<file path=xl/sharedStrings.xml><?xml version="1.0" encoding="utf-8"?>
<sst xmlns="http://schemas.openxmlformats.org/spreadsheetml/2006/main" count="56" uniqueCount="35">
  <si>
    <t>единица измерения</t>
  </si>
  <si>
    <t>руб/МВт.ч</t>
  </si>
  <si>
    <t>МВт.ч</t>
  </si>
  <si>
    <t>МВт</t>
  </si>
  <si>
    <t>наименование</t>
  </si>
  <si>
    <t>значение</t>
  </si>
  <si>
    <t>Мощность, соответствующая покупке э/энергии на розничном рынке</t>
  </si>
  <si>
    <t>Объём покупки электроэнергии на розничном рынке</t>
  </si>
  <si>
    <t>Объём э/энергии, потреблённой потребителями, производящими расчёты по второй-шестой ценовым категориям</t>
  </si>
  <si>
    <t>Мощность, потреблённая потребителями, производящими расчёты по второй-шестой ценовым категориям</t>
  </si>
  <si>
    <t>Расчёт коэффициента оплаты мощности  для первой ценовой категории</t>
  </si>
  <si>
    <t>руб/МВт</t>
  </si>
  <si>
    <t xml:space="preserve">Средневзвешенная нерегулируемая цена на мощность на оптовом рынке </t>
  </si>
  <si>
    <t>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</si>
  <si>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№ п/п</t>
  </si>
  <si>
    <t>Произведение средневзвешенной нерегулируемой цены на мощность на оптовом рынке и коэффициента оплаты мощности потребителями, производящими расчеты по первой ценовой категории 11=9*10</t>
  </si>
  <si>
    <t>1/ч</t>
  </si>
  <si>
    <t xml:space="preserve">Величина изменения средневзвешенной нерегулируемой цены на электрическую энергию(мощность) за расчётный период связанная с учетом данных за предыдущие расчетные периоды в случаях, предусмотренных Основными положениями функционирования розничных рынков электрической энергии
</t>
  </si>
  <si>
    <t>условное обозначение</t>
  </si>
  <si>
    <t xml:space="preserve">Объём покупки электроэнерги на оптовом рынке </t>
  </si>
  <si>
    <t>Фактическое  пиковое потребление ПАО "Красноярскэнергосбыт" на оптовом рынке</t>
  </si>
  <si>
    <t>Мощность, потребляемая населением и приравненными к нему потребителями, равная установленным для ПАО "Красноярскэнергосбыт" значениям в сводном прогнозном балансе производства и поставок электроэнергии(мощности) в рамках ЕЭС России по субъектам РФ</t>
  </si>
  <si>
    <t>Объём потребления э/энергии населением и приравненными к нему потребителями, равный установленным для ПАО "Красноярскэнергосбыт" значениям в сводном прогнозном балансе производства и поставок э/энергии(мощности) в рамках ЕЭС России по субъектам РФ</t>
  </si>
  <si>
    <t>Расчетная (вспомогательная) величина изменения средневзвешенной нерегулируемой цены на электрическую энергию (мощность) за расчетный период (5=(1-3)*2)/4)</t>
  </si>
  <si>
    <t>Коэффициент оплаты мощности потребителями (покупателями), осуществляющими расчеты по первой ценовой категории 9=MAX{[1+2-(3+4)];0}/[5+6-(7+8)]</t>
  </si>
  <si>
    <t>Cредневзвешенная нерегулируемая цена на  электрическую энергию (мощность), используемая для расчета предельного уровня нерегулируемых цен для первой ценовой категории 14=11+12+13</t>
  </si>
  <si>
    <t>2024 года</t>
  </si>
  <si>
    <t>декабрь</t>
  </si>
  <si>
    <r>
      <rPr>
        <sz val="20"/>
        <color indexed="8"/>
        <rFont val="Cambria"/>
        <family val="1"/>
        <charset val="204"/>
      </rPr>
      <t>(</t>
    </r>
    <r>
      <rPr>
        <vertAlign val="superscript"/>
        <sz val="20"/>
        <color indexed="8"/>
        <rFont val="Cambria"/>
        <family val="1"/>
        <charset val="204"/>
      </rPr>
      <t xml:space="preserve">  </t>
    </r>
    <r>
      <rPr>
        <sz val="20"/>
        <color indexed="8"/>
        <rFont val="Cambria"/>
        <family val="1"/>
        <charset val="204"/>
      </rPr>
      <t xml:space="preserve">λ </t>
    </r>
    <r>
      <rPr>
        <vertAlign val="subscript"/>
        <sz val="11"/>
        <color indexed="8"/>
        <rFont val="Cambria"/>
        <family val="1"/>
        <charset val="204"/>
      </rPr>
      <t>12-2024</t>
    </r>
    <r>
      <rPr>
        <vertAlign val="superscript"/>
        <sz val="26"/>
        <color indexed="8"/>
        <rFont val="Cambria"/>
        <family val="1"/>
        <charset val="204"/>
      </rPr>
      <t xml:space="preserve"> </t>
    </r>
    <r>
      <rPr>
        <sz val="20"/>
        <color indexed="8"/>
        <rFont val="Cambria"/>
        <family val="1"/>
        <charset val="204"/>
      </rPr>
      <t>)</t>
    </r>
  </si>
  <si>
    <t>Расчёт величины изменения средневзвешенной нерегулируемой цены на электрическую энергию (мощность) за расчетный период (декабрь 2024 г.) , используемой в расчете средневзвешенной нерегулируемой цены на электрическую энергию (мощность) и связанной с учетом данных за предыдущие расчетные периоды (январь 2024 г.)</t>
  </si>
  <si>
    <t>Средневзвешенная нерегулируемая цена на электрическую энергию (мощность) за предыдущий расчетный период (январь 2024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</si>
  <si>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(январь 2024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</si>
  <si>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(январь 2024 г.)</t>
  </si>
  <si>
    <t>Сумма объемов потребления электрической энергии за расчетный период (декабрь 2024 г.) потребителями (покупателями), осуществляющими расчеты по первой ценовой категории</t>
  </si>
  <si>
    <t>ИТОГО величина изменения средневзвешенной нерегулируемой цены на электрическую энергию (мощность) за расчетный период (декабрь 2024 г.) , используемая в расчете средневзвешенной нерегулируемой цены на электрическую энергию (мощность) , связанная с учетом данных за предыдущие расчетные периоды (январь 2024 г.) - (МИН (5;6))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</si>
</sst>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000000000000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mbria"/>
      <family val="1"/>
      <charset val="204"/>
    </font>
    <font>
      <sz val="8"/>
      <color indexed="8"/>
      <name val="Cambria"/>
      <family val="1"/>
      <charset val="204"/>
    </font>
    <font>
      <sz val="14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vertAlign val="superscript"/>
      <sz val="16"/>
      <color indexed="8"/>
      <name val="Cambria"/>
      <family val="1"/>
      <charset val="204"/>
    </font>
    <font>
      <sz val="20"/>
      <color indexed="8"/>
      <name val="Cambria"/>
      <family val="1"/>
      <charset val="204"/>
    </font>
    <font>
      <vertAlign val="superscript"/>
      <sz val="20"/>
      <color indexed="8"/>
      <name val="Cambria"/>
      <family val="1"/>
      <charset val="204"/>
    </font>
    <font>
      <vertAlign val="subscript"/>
      <sz val="11"/>
      <color indexed="8"/>
      <name val="Cambria"/>
      <family val="1"/>
      <charset val="204"/>
    </font>
    <font>
      <vertAlign val="superscript"/>
      <sz val="26"/>
      <color indexed="8"/>
      <name val="Cambria"/>
      <family val="1"/>
      <charset val="204"/>
    </font>
    <font>
      <sz val="11"/>
      <color theme="1"/>
      <name val="Cambria"/>
      <family val="1"/>
      <charset val="204"/>
    </font>
    <font>
      <sz val="9"/>
      <name val="Cambria"/>
      <family val="1"/>
      <charset val="204"/>
    </font>
    <font>
      <sz val="10"/>
      <name val="Cambria"/>
      <family val="1"/>
      <charset val="204"/>
    </font>
    <font>
      <b/>
      <sz val="12"/>
      <name val="Cambria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  <scheme val="minor"/>
    </font>
    <font>
      <sz val="14"/>
      <name val="Cambria"/>
      <family val="1"/>
      <charset val="204"/>
    </font>
    <font>
      <i/>
      <sz val="16"/>
      <name val="Cambria"/>
      <family val="1"/>
      <charset val="204"/>
    </font>
    <font>
      <sz val="11"/>
      <name val="Cambria Math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7" fillId="2" borderId="0" xfId="0" applyFont="1" applyFill="1"/>
    <xf numFmtId="0" fontId="13" fillId="2" borderId="0" xfId="0" applyFont="1" applyFill="1"/>
    <xf numFmtId="0" fontId="4" fillId="2" borderId="0" xfId="0" applyFont="1" applyFill="1"/>
    <xf numFmtId="0" fontId="8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wrapText="1"/>
    </xf>
    <xf numFmtId="0" fontId="13" fillId="2" borderId="2" xfId="0" applyFont="1" applyFill="1" applyBorder="1" applyAlignment="1">
      <alignment vertical="top"/>
    </xf>
    <xf numFmtId="0" fontId="6" fillId="2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/>
    <xf numFmtId="0" fontId="15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/>
    </xf>
    <xf numFmtId="165" fontId="5" fillId="2" borderId="2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wrapText="1"/>
    </xf>
    <xf numFmtId="0" fontId="13" fillId="2" borderId="1" xfId="0" applyFont="1" applyFill="1" applyBorder="1"/>
    <xf numFmtId="4" fontId="5" fillId="2" borderId="1" xfId="0" applyNumberFormat="1" applyFont="1" applyFill="1" applyBorder="1"/>
    <xf numFmtId="0" fontId="1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/>
    </xf>
    <xf numFmtId="0" fontId="13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6" fillId="2" borderId="0" xfId="0" applyFont="1" applyFill="1"/>
    <xf numFmtId="164" fontId="1" fillId="2" borderId="0" xfId="1" applyNumberFormat="1" applyFont="1" applyFill="1" applyAlignment="1">
      <alignment vertical="center"/>
    </xf>
    <xf numFmtId="164" fontId="15" fillId="2" borderId="2" xfId="0" applyNumberFormat="1" applyFont="1" applyFill="1" applyBorder="1"/>
    <xf numFmtId="0" fontId="18" fillId="2" borderId="0" xfId="0" applyFont="1" applyFill="1" applyAlignment="1">
      <alignment vertical="center"/>
    </xf>
    <xf numFmtId="0" fontId="18" fillId="2" borderId="0" xfId="0" applyFont="1" applyFill="1"/>
    <xf numFmtId="0" fontId="17" fillId="2" borderId="0" xfId="0" applyFont="1" applyFill="1"/>
    <xf numFmtId="0" fontId="19" fillId="2" borderId="0" xfId="0" applyFont="1" applyFill="1"/>
    <xf numFmtId="0" fontId="17" fillId="2" borderId="0" xfId="0" applyFont="1" applyFill="1" applyBorder="1"/>
    <xf numFmtId="0" fontId="20" fillId="2" borderId="0" xfId="0" applyFont="1" applyFill="1"/>
    <xf numFmtId="0" fontId="17" fillId="2" borderId="0" xfId="0" applyFont="1" applyFill="1" applyAlignment="1">
      <alignment horizontal="right"/>
    </xf>
    <xf numFmtId="0" fontId="17" fillId="2" borderId="0" xfId="0" applyFont="1" applyFill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top"/>
    </xf>
    <xf numFmtId="0" fontId="14" fillId="2" borderId="1" xfId="0" applyFont="1" applyFill="1" applyBorder="1" applyAlignment="1">
      <alignment horizontal="center" vertical="center"/>
    </xf>
    <xf numFmtId="4" fontId="15" fillId="2" borderId="2" xfId="0" applyNumberFormat="1" applyFont="1" applyFill="1" applyBorder="1"/>
    <xf numFmtId="0" fontId="21" fillId="2" borderId="0" xfId="0" applyFont="1" applyFill="1"/>
    <xf numFmtId="0" fontId="14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top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6</xdr:row>
          <xdr:rowOff>38100</xdr:rowOff>
        </xdr:from>
        <xdr:to>
          <xdr:col>2</xdr:col>
          <xdr:colOff>628650</xdr:colOff>
          <xdr:row>6</xdr:row>
          <xdr:rowOff>304800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7</xdr:row>
          <xdr:rowOff>47625</xdr:rowOff>
        </xdr:from>
        <xdr:to>
          <xdr:col>2</xdr:col>
          <xdr:colOff>742950</xdr:colOff>
          <xdr:row>7</xdr:row>
          <xdr:rowOff>314325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342900</xdr:rowOff>
        </xdr:from>
        <xdr:to>
          <xdr:col>2</xdr:col>
          <xdr:colOff>809625</xdr:colOff>
          <xdr:row>8</xdr:row>
          <xdr:rowOff>628650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</xdr:row>
          <xdr:rowOff>28575</xdr:rowOff>
        </xdr:from>
        <xdr:to>
          <xdr:col>2</xdr:col>
          <xdr:colOff>647700</xdr:colOff>
          <xdr:row>9</xdr:row>
          <xdr:rowOff>276225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57150</xdr:rowOff>
        </xdr:from>
        <xdr:to>
          <xdr:col>2</xdr:col>
          <xdr:colOff>638175</xdr:colOff>
          <xdr:row>10</xdr:row>
          <xdr:rowOff>295275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13</xdr:row>
          <xdr:rowOff>142875</xdr:rowOff>
        </xdr:from>
        <xdr:to>
          <xdr:col>2</xdr:col>
          <xdr:colOff>476250</xdr:colOff>
          <xdr:row>13</xdr:row>
          <xdr:rowOff>390525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14</xdr:row>
          <xdr:rowOff>28575</xdr:rowOff>
        </xdr:from>
        <xdr:to>
          <xdr:col>2</xdr:col>
          <xdr:colOff>762000</xdr:colOff>
          <xdr:row>14</xdr:row>
          <xdr:rowOff>266700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15</xdr:row>
          <xdr:rowOff>123825</xdr:rowOff>
        </xdr:from>
        <xdr:to>
          <xdr:col>3</xdr:col>
          <xdr:colOff>9525</xdr:colOff>
          <xdr:row>15</xdr:row>
          <xdr:rowOff>457200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16</xdr:row>
          <xdr:rowOff>133350</xdr:rowOff>
        </xdr:from>
        <xdr:to>
          <xdr:col>2</xdr:col>
          <xdr:colOff>857250</xdr:colOff>
          <xdr:row>16</xdr:row>
          <xdr:rowOff>390525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18</xdr:row>
          <xdr:rowOff>123825</xdr:rowOff>
        </xdr:from>
        <xdr:to>
          <xdr:col>2</xdr:col>
          <xdr:colOff>723900</xdr:colOff>
          <xdr:row>18</xdr:row>
          <xdr:rowOff>400050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17</xdr:row>
          <xdr:rowOff>95250</xdr:rowOff>
        </xdr:from>
        <xdr:to>
          <xdr:col>2</xdr:col>
          <xdr:colOff>933450</xdr:colOff>
          <xdr:row>17</xdr:row>
          <xdr:rowOff>390525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5</xdr:row>
          <xdr:rowOff>38100</xdr:rowOff>
        </xdr:from>
        <xdr:to>
          <xdr:col>2</xdr:col>
          <xdr:colOff>695325</xdr:colOff>
          <xdr:row>5</xdr:row>
          <xdr:rowOff>295275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11</xdr:row>
          <xdr:rowOff>57150</xdr:rowOff>
        </xdr:from>
        <xdr:to>
          <xdr:col>2</xdr:col>
          <xdr:colOff>704850</xdr:colOff>
          <xdr:row>11</xdr:row>
          <xdr:rowOff>314325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180975</xdr:rowOff>
        </xdr:from>
        <xdr:to>
          <xdr:col>2</xdr:col>
          <xdr:colOff>847725</xdr:colOff>
          <xdr:row>12</xdr:row>
          <xdr:rowOff>447675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828675</xdr:colOff>
          <xdr:row>418</xdr:row>
          <xdr:rowOff>161925</xdr:rowOff>
        </xdr:from>
        <xdr:to>
          <xdr:col>3</xdr:col>
          <xdr:colOff>552450</xdr:colOff>
          <xdr:row>420</xdr:row>
          <xdr:rowOff>57150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11723</xdr:colOff>
      <xdr:row>5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3908314" y="3032079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01−2024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3908314" y="3032079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01−2024)^(СВНЦЭМ_перерасчёт)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6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3980585" y="3915640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01−2024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3980585" y="3915640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01−2024)^(Э_перерасчёт,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2075583</xdr:colOff>
      <xdr:row>1</xdr:row>
      <xdr:rowOff>121227</xdr:rowOff>
    </xdr:from>
    <xdr:ext cx="1613189" cy="3394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2378651" y="1835727"/>
              <a:ext cx="1613189" cy="3394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6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12−2024</m:t>
                        </m:r>
                      </m:sub>
                      <m:sup>
                        <m:r>
                          <a:rPr lang="ru-RU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ЭМ,   перерасчёт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2378651" y="1835727"/>
              <a:ext cx="1613189" cy="3394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6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12−2024)^(ЭМ,   перерасчёт)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</xdr:col>
      <xdr:colOff>3391766</xdr:colOff>
      <xdr:row>7</xdr:row>
      <xdr:rowOff>166255</xdr:rowOff>
    </xdr:from>
    <xdr:ext cx="65" cy="172227"/>
    <xdr:sp macro="" textlink="">
      <xdr:nvSpPr>
        <xdr:cNvPr id="5" name="TextBox 4"/>
        <xdr:cNvSpPr txBox="1"/>
      </xdr:nvSpPr>
      <xdr:spPr>
        <a:xfrm>
          <a:off x="3772766" y="456507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7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4101811" y="4504459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01−2024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4101811" y="4504459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01−2024)^СВНЦЭМ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58015</xdr:colOff>
      <xdr:row>8</xdr:row>
      <xdr:rowOff>183574</xdr:rowOff>
    </xdr:from>
    <xdr:ext cx="1353628" cy="31865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/>
            <xdr:cNvSpPr txBox="1"/>
          </xdr:nvSpPr>
          <xdr:spPr>
            <a:xfrm>
              <a:off x="3461038" y="5543551"/>
              <a:ext cx="1353628" cy="3186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12−2024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Э, 1ЦК</m:t>
                        </m:r>
                      </m:sup>
                    </m:sSubSup>
                  </m:oMath>
                </m:oMathPara>
              </a14:m>
              <a:endParaRPr lang="ru-RU">
                <a:effectLst/>
              </a:endParaRPr>
            </a:p>
            <a:p>
              <a:endParaRPr lang="ru-RU" sz="11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3461038" y="5543551"/>
              <a:ext cx="1353628" cy="3186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12−2024)^(Э, 1ЦК)</a:t>
              </a:r>
              <a:endParaRPr lang="ru-RU">
                <a:effectLst/>
              </a:endParaRPr>
            </a:p>
            <a:p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222538</xdr:colOff>
      <xdr:row>9</xdr:row>
      <xdr:rowOff>122958</xdr:rowOff>
    </xdr:from>
    <xdr:ext cx="825212" cy="3186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4119129" y="5621481"/>
              <a:ext cx="825212" cy="3186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12−2024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4119129" y="5621481"/>
              <a:ext cx="825212" cy="3186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12−2024)^ЭМ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467592</xdr:colOff>
      <xdr:row>10</xdr:row>
      <xdr:rowOff>77933</xdr:rowOff>
    </xdr:from>
    <xdr:ext cx="2277340" cy="2770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848592" y="6052706"/>
              <a:ext cx="2277340" cy="2770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0,1∗(Ц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12−2024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</m:t>
                        </m:r>
                      </m:sup>
                    </m:sSubSup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m:rPr>
                            <m:sty m:val="p"/>
                          </m:rPr>
                          <a:rPr lang="el-G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λ</m:t>
                        </m:r>
                        <m:r>
                          <a:rPr lang="el-G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12−2024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СВНЦМ</m:t>
                        </m:r>
                      </m:sup>
                    </m:sSubSup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ru-RU">
                <a:effectLst/>
              </a:endParaRPr>
            </a:p>
            <a:p>
              <a:endParaRPr lang="ru-RU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848592" y="6052706"/>
              <a:ext cx="2277340" cy="2770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0,1∗(Ц〗_(12−2024)^СВНЦЭ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+" 〖</a:t>
              </a:r>
              <a:r>
                <a:rPr lang="el-GR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λ∗Ц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12−2024)^СВНЦМ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endParaRPr lang="ru-RU">
                <a:effectLst/>
              </a:endParaRPr>
            </a:p>
            <a:p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127289</xdr:colOff>
      <xdr:row>11</xdr:row>
      <xdr:rowOff>418234</xdr:rowOff>
    </xdr:from>
    <xdr:ext cx="859847" cy="5666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/>
            <xdr:cNvSpPr txBox="1"/>
          </xdr:nvSpPr>
          <xdr:spPr>
            <a:xfrm>
              <a:off x="3530312" y="7353300"/>
              <a:ext cx="859847" cy="422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12−2024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ЭМ, 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3530312" y="7353300"/>
              <a:ext cx="859847" cy="422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12−2024)^(ЭМ, перерасчёт)</a:t>
              </a:r>
              <a:endParaRPr lang="ru-RU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oleObject" Target="../embeddings/oleObject13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emf"/><Relationship Id="rId30" Type="http://schemas.openxmlformats.org/officeDocument/2006/relationships/oleObject" Target="../embeddings/oleObject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5.emf"/><Relationship Id="rId4" Type="http://schemas.openxmlformats.org/officeDocument/2006/relationships/oleObject" Target="../embeddings/oleObject1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E26"/>
  <sheetViews>
    <sheetView view="pageBreakPreview" zoomScaleNormal="110" zoomScaleSheetLayoutView="100" workbookViewId="0">
      <selection activeCell="K9" sqref="K9"/>
    </sheetView>
  </sheetViews>
  <sheetFormatPr defaultRowHeight="14.25" x14ac:dyDescent="0.2"/>
  <cols>
    <col min="1" max="1" width="3.85546875" style="2" customWidth="1"/>
    <col min="2" max="2" width="46.28515625" style="2" customWidth="1"/>
    <col min="3" max="3" width="14.5703125" style="2" customWidth="1"/>
    <col min="4" max="4" width="10.42578125" style="2" customWidth="1"/>
    <col min="5" max="5" width="21.42578125" style="2" customWidth="1"/>
    <col min="6" max="16384" width="9.140625" style="2"/>
  </cols>
  <sheetData>
    <row r="1" spans="1:5" ht="29.25" customHeight="1" x14ac:dyDescent="0.25">
      <c r="A1" s="1" t="s">
        <v>10</v>
      </c>
    </row>
    <row r="2" spans="1:5" ht="3" customHeight="1" x14ac:dyDescent="0.25">
      <c r="A2" s="3"/>
    </row>
    <row r="3" spans="1:5" ht="27.75" customHeight="1" x14ac:dyDescent="0.45">
      <c r="A3" s="3"/>
      <c r="B3" s="4" t="s">
        <v>28</v>
      </c>
      <c r="D3" s="5" t="s">
        <v>27</v>
      </c>
      <c r="E3" s="6" t="s">
        <v>26</v>
      </c>
    </row>
    <row r="4" spans="1:5" s="9" customFormat="1" ht="26.25" customHeight="1" x14ac:dyDescent="0.25">
      <c r="A4" s="7" t="s">
        <v>14</v>
      </c>
      <c r="B4" s="7" t="s">
        <v>4</v>
      </c>
      <c r="C4" s="8" t="s">
        <v>18</v>
      </c>
      <c r="D4" s="8" t="s">
        <v>0</v>
      </c>
      <c r="E4" s="7" t="s">
        <v>5</v>
      </c>
    </row>
    <row r="5" spans="1:5" s="6" customFormat="1" ht="11.25" customHeight="1" x14ac:dyDescent="0.2">
      <c r="A5" s="10">
        <v>1</v>
      </c>
      <c r="B5" s="10">
        <v>2</v>
      </c>
      <c r="C5" s="10">
        <v>3</v>
      </c>
      <c r="D5" s="10">
        <v>4</v>
      </c>
      <c r="E5" s="10">
        <v>5</v>
      </c>
    </row>
    <row r="6" spans="1:5" ht="26.25" customHeight="1" x14ac:dyDescent="0.2">
      <c r="A6" s="11">
        <v>1</v>
      </c>
      <c r="B6" s="12" t="s">
        <v>20</v>
      </c>
      <c r="C6" s="13"/>
      <c r="D6" s="14" t="s">
        <v>3</v>
      </c>
      <c r="E6" s="15">
        <v>1863.173</v>
      </c>
    </row>
    <row r="7" spans="1:5" ht="25.5" customHeight="1" x14ac:dyDescent="0.2">
      <c r="A7" s="11">
        <v>2</v>
      </c>
      <c r="B7" s="12" t="s">
        <v>6</v>
      </c>
      <c r="C7" s="13"/>
      <c r="D7" s="14" t="s">
        <v>3</v>
      </c>
      <c r="E7" s="15">
        <v>4.0000000000000001E-3</v>
      </c>
    </row>
    <row r="8" spans="1:5" ht="33.75" customHeight="1" x14ac:dyDescent="0.2">
      <c r="A8" s="16">
        <v>3</v>
      </c>
      <c r="B8" s="17" t="s">
        <v>9</v>
      </c>
      <c r="C8" s="13"/>
      <c r="D8" s="14" t="s">
        <v>3</v>
      </c>
      <c r="E8" s="15">
        <v>426.83199999999999</v>
      </c>
    </row>
    <row r="9" spans="1:5" ht="69.75" customHeight="1" x14ac:dyDescent="0.2">
      <c r="A9" s="18">
        <v>4</v>
      </c>
      <c r="B9" s="12" t="s">
        <v>21</v>
      </c>
      <c r="C9" s="13"/>
      <c r="D9" s="14" t="s">
        <v>3</v>
      </c>
      <c r="E9" s="15">
        <v>696.25</v>
      </c>
    </row>
    <row r="10" spans="1:5" ht="24" customHeight="1" x14ac:dyDescent="0.2">
      <c r="A10" s="18">
        <v>5</v>
      </c>
      <c r="B10" s="12" t="s">
        <v>19</v>
      </c>
      <c r="C10" s="13"/>
      <c r="D10" s="14" t="s">
        <v>2</v>
      </c>
      <c r="E10" s="15">
        <v>1244852.6529999999</v>
      </c>
    </row>
    <row r="11" spans="1:5" ht="26.25" customHeight="1" x14ac:dyDescent="0.2">
      <c r="A11" s="18">
        <v>6</v>
      </c>
      <c r="B11" s="12" t="s">
        <v>7</v>
      </c>
      <c r="C11" s="13"/>
      <c r="D11" s="14" t="s">
        <v>2</v>
      </c>
      <c r="E11" s="15">
        <v>1.921</v>
      </c>
    </row>
    <row r="12" spans="1:5" ht="42" customHeight="1" x14ac:dyDescent="0.2">
      <c r="A12" s="16">
        <v>7</v>
      </c>
      <c r="B12" s="17" t="s">
        <v>8</v>
      </c>
      <c r="C12" s="13"/>
      <c r="D12" s="14" t="s">
        <v>2</v>
      </c>
      <c r="E12" s="15">
        <v>295050.14399999997</v>
      </c>
    </row>
    <row r="13" spans="1:5" ht="72" customHeight="1" x14ac:dyDescent="0.2">
      <c r="A13" s="18">
        <v>8</v>
      </c>
      <c r="B13" s="12" t="s">
        <v>22</v>
      </c>
      <c r="C13" s="13"/>
      <c r="D13" s="14" t="s">
        <v>2</v>
      </c>
      <c r="E13" s="15">
        <v>354020</v>
      </c>
    </row>
    <row r="14" spans="1:5" ht="38.25" customHeight="1" x14ac:dyDescent="0.2">
      <c r="A14" s="18">
        <v>9</v>
      </c>
      <c r="B14" s="12" t="s">
        <v>24</v>
      </c>
      <c r="C14" s="13"/>
      <c r="D14" s="14" t="s">
        <v>16</v>
      </c>
      <c r="E14" s="19">
        <f>MAX(E6+E7-(E8+E9),0)/(E10+E11-(E12+E13))</f>
        <v>1.2422194383294E-3</v>
      </c>
    </row>
    <row r="15" spans="1:5" ht="26.25" customHeight="1" x14ac:dyDescent="0.2">
      <c r="A15" s="20">
        <v>10</v>
      </c>
      <c r="B15" s="21" t="s">
        <v>12</v>
      </c>
      <c r="D15" s="22" t="s">
        <v>11</v>
      </c>
      <c r="E15" s="23">
        <v>722222.09</v>
      </c>
    </row>
    <row r="16" spans="1:5" ht="47.25" customHeight="1" x14ac:dyDescent="0.2">
      <c r="A16" s="20">
        <v>11</v>
      </c>
      <c r="B16" s="24" t="s">
        <v>15</v>
      </c>
      <c r="C16" s="25"/>
      <c r="D16" s="22" t="s">
        <v>1</v>
      </c>
      <c r="E16" s="26">
        <f>E14*E15</f>
        <v>897.16</v>
      </c>
    </row>
    <row r="17" spans="1:5" ht="48" customHeight="1" x14ac:dyDescent="0.2">
      <c r="A17" s="20">
        <v>12</v>
      </c>
      <c r="B17" s="21" t="s">
        <v>13</v>
      </c>
      <c r="C17" s="25"/>
      <c r="D17" s="22" t="s">
        <v>1</v>
      </c>
      <c r="E17" s="23">
        <v>1915.63</v>
      </c>
    </row>
    <row r="18" spans="1:5" ht="60.75" customHeight="1" x14ac:dyDescent="0.2">
      <c r="A18" s="27">
        <v>13</v>
      </c>
      <c r="B18" s="28" t="s">
        <v>17</v>
      </c>
      <c r="C18" s="25"/>
      <c r="D18" s="22" t="s">
        <v>1</v>
      </c>
      <c r="E18" s="23">
        <v>-3.26</v>
      </c>
    </row>
    <row r="19" spans="1:5" ht="51" customHeight="1" x14ac:dyDescent="0.2">
      <c r="A19" s="20">
        <v>14</v>
      </c>
      <c r="B19" s="21" t="s">
        <v>25</v>
      </c>
      <c r="C19" s="29"/>
      <c r="D19" s="22" t="s">
        <v>1</v>
      </c>
      <c r="E19" s="26">
        <f>E16+E17+E18</f>
        <v>2809.53</v>
      </c>
    </row>
    <row r="20" spans="1:5" x14ac:dyDescent="0.2">
      <c r="B20" s="30"/>
    </row>
    <row r="21" spans="1:5" x14ac:dyDescent="0.2">
      <c r="B21" s="31"/>
      <c r="C21" s="32"/>
      <c r="D21" s="32"/>
      <c r="E21" s="32"/>
    </row>
    <row r="22" spans="1:5" ht="29.25" customHeight="1" x14ac:dyDescent="0.2">
      <c r="B22" s="31"/>
      <c r="C22" s="32"/>
      <c r="D22" s="32"/>
      <c r="E22" s="32"/>
    </row>
    <row r="23" spans="1:5" ht="26.25" customHeight="1" x14ac:dyDescent="0.2">
      <c r="B23" s="31"/>
      <c r="C23" s="32"/>
      <c r="D23" s="32"/>
      <c r="E23" s="32"/>
    </row>
    <row r="24" spans="1:5" ht="15.75" customHeight="1" x14ac:dyDescent="0.2">
      <c r="B24" s="31"/>
      <c r="C24" s="32"/>
      <c r="D24" s="32"/>
      <c r="E24" s="32"/>
    </row>
    <row r="25" spans="1:5" ht="12.75" customHeight="1" x14ac:dyDescent="0.2">
      <c r="B25" s="31"/>
      <c r="C25" s="32"/>
      <c r="D25" s="32"/>
      <c r="E25" s="32"/>
    </row>
    <row r="26" spans="1:5" ht="27" customHeight="1" x14ac:dyDescent="0.2">
      <c r="B26" s="31"/>
      <c r="C26" s="32"/>
      <c r="D26" s="32"/>
      <c r="E26" s="32"/>
    </row>
  </sheetData>
  <phoneticPr fontId="0" type="noConversion"/>
  <pageMargins left="0.70866141732283472" right="0.11811023622047245" top="0.78740157480314965" bottom="0.15748031496062992" header="0.11811023622047245" footer="0.31496062992125984"/>
  <pageSetup paperSize="9" scale="95" orientation="portrait" r:id="rId1"/>
  <headerFooter>
    <oddHeader xml:space="preserve">&amp;RПриложение 1
</oddHeader>
  </headerFooter>
  <drawing r:id="rId2"/>
  <legacyDrawing r:id="rId3"/>
  <oleObjects>
    <mc:AlternateContent xmlns:mc="http://schemas.openxmlformats.org/markup-compatibility/2006">
      <mc:Choice Requires="x14">
        <oleObject progId="Equation.3" shapeId="1034" r:id="rId4">
          <objectPr defaultSize="0" autoPict="0" r:id="rId5">
            <anchor moveWithCells="1">
              <from>
                <xdr:col>2</xdr:col>
                <xdr:colOff>190500</xdr:colOff>
                <xdr:row>6</xdr:row>
                <xdr:rowOff>38100</xdr:rowOff>
              </from>
              <to>
                <xdr:col>2</xdr:col>
                <xdr:colOff>628650</xdr:colOff>
                <xdr:row>6</xdr:row>
                <xdr:rowOff>304800</xdr:rowOff>
              </to>
            </anchor>
          </objectPr>
        </oleObject>
      </mc:Choice>
      <mc:Fallback>
        <oleObject progId="Equation.3" shapeId="1034" r:id="rId4"/>
      </mc:Fallback>
    </mc:AlternateContent>
    <mc:AlternateContent xmlns:mc="http://schemas.openxmlformats.org/markup-compatibility/2006">
      <mc:Choice Requires="x14">
        <oleObject progId="Equation.3" shapeId="1035" r:id="rId6">
          <objectPr defaultSize="0" autoPict="0" r:id="rId7">
            <anchor moveWithCells="1">
              <from>
                <xdr:col>2</xdr:col>
                <xdr:colOff>200025</xdr:colOff>
                <xdr:row>7</xdr:row>
                <xdr:rowOff>47625</xdr:rowOff>
              </from>
              <to>
                <xdr:col>2</xdr:col>
                <xdr:colOff>742950</xdr:colOff>
                <xdr:row>7</xdr:row>
                <xdr:rowOff>314325</xdr:rowOff>
              </to>
            </anchor>
          </objectPr>
        </oleObject>
      </mc:Choice>
      <mc:Fallback>
        <oleObject progId="Equation.3" shapeId="1035" r:id="rId6"/>
      </mc:Fallback>
    </mc:AlternateContent>
    <mc:AlternateContent xmlns:mc="http://schemas.openxmlformats.org/markup-compatibility/2006">
      <mc:Choice Requires="x14">
        <oleObject progId="Equation.3" shapeId="1036" r:id="rId8">
          <objectPr defaultSize="0" autoPict="0" r:id="rId9">
            <anchor moveWithCells="1">
              <from>
                <xdr:col>2</xdr:col>
                <xdr:colOff>76200</xdr:colOff>
                <xdr:row>8</xdr:row>
                <xdr:rowOff>342900</xdr:rowOff>
              </from>
              <to>
                <xdr:col>2</xdr:col>
                <xdr:colOff>809625</xdr:colOff>
                <xdr:row>8</xdr:row>
                <xdr:rowOff>628650</xdr:rowOff>
              </to>
            </anchor>
          </objectPr>
        </oleObject>
      </mc:Choice>
      <mc:Fallback>
        <oleObject progId="Equation.3" shapeId="1036" r:id="rId8"/>
      </mc:Fallback>
    </mc:AlternateContent>
    <mc:AlternateContent xmlns:mc="http://schemas.openxmlformats.org/markup-compatibility/2006">
      <mc:Choice Requires="x14">
        <oleObject progId="Equation.3" shapeId="1037" r:id="rId10">
          <objectPr defaultSize="0" autoPict="0" r:id="rId11">
            <anchor moveWithCells="1">
              <from>
                <xdr:col>2</xdr:col>
                <xdr:colOff>180975</xdr:colOff>
                <xdr:row>9</xdr:row>
                <xdr:rowOff>28575</xdr:rowOff>
              </from>
              <to>
                <xdr:col>2</xdr:col>
                <xdr:colOff>647700</xdr:colOff>
                <xdr:row>9</xdr:row>
                <xdr:rowOff>276225</xdr:rowOff>
              </to>
            </anchor>
          </objectPr>
        </oleObject>
      </mc:Choice>
      <mc:Fallback>
        <oleObject progId="Equation.3" shapeId="1037" r:id="rId10"/>
      </mc:Fallback>
    </mc:AlternateContent>
    <mc:AlternateContent xmlns:mc="http://schemas.openxmlformats.org/markup-compatibility/2006">
      <mc:Choice Requires="x14">
        <oleObject progId="Equation.3" shapeId="1038" r:id="rId12">
          <objectPr defaultSize="0" autoPict="0" r:id="rId13">
            <anchor moveWithCells="1">
              <from>
                <xdr:col>2</xdr:col>
                <xdr:colOff>180975</xdr:colOff>
                <xdr:row>10</xdr:row>
                <xdr:rowOff>57150</xdr:rowOff>
              </from>
              <to>
                <xdr:col>2</xdr:col>
                <xdr:colOff>638175</xdr:colOff>
                <xdr:row>10</xdr:row>
                <xdr:rowOff>295275</xdr:rowOff>
              </to>
            </anchor>
          </objectPr>
        </oleObject>
      </mc:Choice>
      <mc:Fallback>
        <oleObject progId="Equation.3" shapeId="1038" r:id="rId12"/>
      </mc:Fallback>
    </mc:AlternateContent>
    <mc:AlternateContent xmlns:mc="http://schemas.openxmlformats.org/markup-compatibility/2006">
      <mc:Choice Requires="x14">
        <oleObject progId="Equation.3" shapeId="1041" r:id="rId14">
          <objectPr defaultSize="0" autoPict="0" r:id="rId15">
            <anchor moveWithCells="1">
              <from>
                <xdr:col>2</xdr:col>
                <xdr:colOff>266700</xdr:colOff>
                <xdr:row>13</xdr:row>
                <xdr:rowOff>142875</xdr:rowOff>
              </from>
              <to>
                <xdr:col>2</xdr:col>
                <xdr:colOff>476250</xdr:colOff>
                <xdr:row>13</xdr:row>
                <xdr:rowOff>390525</xdr:rowOff>
              </to>
            </anchor>
          </objectPr>
        </oleObject>
      </mc:Choice>
      <mc:Fallback>
        <oleObject progId="Equation.3" shapeId="1041" r:id="rId14"/>
      </mc:Fallback>
    </mc:AlternateContent>
    <mc:AlternateContent xmlns:mc="http://schemas.openxmlformats.org/markup-compatibility/2006">
      <mc:Choice Requires="x14">
        <oleObject progId="Equation.3" shapeId="1046" r:id="rId16">
          <objectPr defaultSize="0" autoPict="0" r:id="rId17">
            <anchor moveWithCells="1" sizeWithCells="1">
              <from>
                <xdr:col>2</xdr:col>
                <xdr:colOff>133350</xdr:colOff>
                <xdr:row>14</xdr:row>
                <xdr:rowOff>28575</xdr:rowOff>
              </from>
              <to>
                <xdr:col>2</xdr:col>
                <xdr:colOff>762000</xdr:colOff>
                <xdr:row>14</xdr:row>
                <xdr:rowOff>266700</xdr:rowOff>
              </to>
            </anchor>
          </objectPr>
        </oleObject>
      </mc:Choice>
      <mc:Fallback>
        <oleObject progId="Equation.3" shapeId="1046" r:id="rId16"/>
      </mc:Fallback>
    </mc:AlternateContent>
    <mc:AlternateContent xmlns:mc="http://schemas.openxmlformats.org/markup-compatibility/2006">
      <mc:Choice Requires="x14">
        <oleObject progId="Equation.3" shapeId="1047" r:id="rId18">
          <objectPr defaultSize="0" autoPict="0" r:id="rId19">
            <anchor moveWithCells="1" sizeWithCells="1">
              <from>
                <xdr:col>2</xdr:col>
                <xdr:colOff>47625</xdr:colOff>
                <xdr:row>15</xdr:row>
                <xdr:rowOff>123825</xdr:rowOff>
              </from>
              <to>
                <xdr:col>3</xdr:col>
                <xdr:colOff>9525</xdr:colOff>
                <xdr:row>15</xdr:row>
                <xdr:rowOff>457200</xdr:rowOff>
              </to>
            </anchor>
          </objectPr>
        </oleObject>
      </mc:Choice>
      <mc:Fallback>
        <oleObject progId="Equation.3" shapeId="1047" r:id="rId18"/>
      </mc:Fallback>
    </mc:AlternateContent>
    <mc:AlternateContent xmlns:mc="http://schemas.openxmlformats.org/markup-compatibility/2006">
      <mc:Choice Requires="x14">
        <oleObject progId="Equation.3" shapeId="1048" r:id="rId20">
          <objectPr defaultSize="0" autoPict="0" r:id="rId21">
            <anchor moveWithCells="1" sizeWithCells="1">
              <from>
                <xdr:col>2</xdr:col>
                <xdr:colOff>180975</xdr:colOff>
                <xdr:row>16</xdr:row>
                <xdr:rowOff>133350</xdr:rowOff>
              </from>
              <to>
                <xdr:col>2</xdr:col>
                <xdr:colOff>857250</xdr:colOff>
                <xdr:row>16</xdr:row>
                <xdr:rowOff>390525</xdr:rowOff>
              </to>
            </anchor>
          </objectPr>
        </oleObject>
      </mc:Choice>
      <mc:Fallback>
        <oleObject progId="Equation.3" shapeId="1048" r:id="rId20"/>
      </mc:Fallback>
    </mc:AlternateContent>
    <mc:AlternateContent xmlns:mc="http://schemas.openxmlformats.org/markup-compatibility/2006">
      <mc:Choice Requires="x14">
        <oleObject progId="Equation.3" shapeId="1049" r:id="rId22">
          <objectPr defaultSize="0" autoPict="0" r:id="rId23">
            <anchor moveWithCells="1" sizeWithCells="1">
              <from>
                <xdr:col>2</xdr:col>
                <xdr:colOff>152400</xdr:colOff>
                <xdr:row>18</xdr:row>
                <xdr:rowOff>123825</xdr:rowOff>
              </from>
              <to>
                <xdr:col>2</xdr:col>
                <xdr:colOff>723900</xdr:colOff>
                <xdr:row>18</xdr:row>
                <xdr:rowOff>400050</xdr:rowOff>
              </to>
            </anchor>
          </objectPr>
        </oleObject>
      </mc:Choice>
      <mc:Fallback>
        <oleObject progId="Equation.3" shapeId="1049" r:id="rId22"/>
      </mc:Fallback>
    </mc:AlternateContent>
    <mc:AlternateContent xmlns:mc="http://schemas.openxmlformats.org/markup-compatibility/2006">
      <mc:Choice Requires="x14">
        <oleObject progId="Equation.3" shapeId="1050" r:id="rId24">
          <objectPr defaultSize="0" autoPict="0" r:id="rId25">
            <anchor moveWithCells="1" sizeWithCells="1">
              <from>
                <xdr:col>2</xdr:col>
                <xdr:colOff>76200</xdr:colOff>
                <xdr:row>17</xdr:row>
                <xdr:rowOff>95250</xdr:rowOff>
              </from>
              <to>
                <xdr:col>2</xdr:col>
                <xdr:colOff>933450</xdr:colOff>
                <xdr:row>17</xdr:row>
                <xdr:rowOff>390525</xdr:rowOff>
              </to>
            </anchor>
          </objectPr>
        </oleObject>
      </mc:Choice>
      <mc:Fallback>
        <oleObject progId="Equation.3" shapeId="1050" r:id="rId24"/>
      </mc:Fallback>
    </mc:AlternateContent>
    <mc:AlternateContent xmlns:mc="http://schemas.openxmlformats.org/markup-compatibility/2006">
      <mc:Choice Requires="x14">
        <oleObject progId="Equation.3" shapeId="1054" r:id="rId26">
          <objectPr defaultSize="0" autoPict="0" r:id="rId27">
            <anchor moveWithCells="1">
              <from>
                <xdr:col>2</xdr:col>
                <xdr:colOff>304800</xdr:colOff>
                <xdr:row>5</xdr:row>
                <xdr:rowOff>38100</xdr:rowOff>
              </from>
              <to>
                <xdr:col>2</xdr:col>
                <xdr:colOff>695325</xdr:colOff>
                <xdr:row>5</xdr:row>
                <xdr:rowOff>295275</xdr:rowOff>
              </to>
            </anchor>
          </objectPr>
        </oleObject>
      </mc:Choice>
      <mc:Fallback>
        <oleObject progId="Equation.3" shapeId="1054" r:id="rId26"/>
      </mc:Fallback>
    </mc:AlternateContent>
    <mc:AlternateContent xmlns:mc="http://schemas.openxmlformats.org/markup-compatibility/2006">
      <mc:Choice Requires="x14">
        <oleObject progId="Equation.3" shapeId="1058" r:id="rId28">
          <objectPr defaultSize="0" autoPict="0" r:id="rId29">
            <anchor moveWithCells="1">
              <from>
                <xdr:col>2</xdr:col>
                <xdr:colOff>142875</xdr:colOff>
                <xdr:row>11</xdr:row>
                <xdr:rowOff>57150</xdr:rowOff>
              </from>
              <to>
                <xdr:col>2</xdr:col>
                <xdr:colOff>704850</xdr:colOff>
                <xdr:row>11</xdr:row>
                <xdr:rowOff>314325</xdr:rowOff>
              </to>
            </anchor>
          </objectPr>
        </oleObject>
      </mc:Choice>
      <mc:Fallback>
        <oleObject progId="Equation.3" shapeId="1058" r:id="rId28"/>
      </mc:Fallback>
    </mc:AlternateContent>
    <mc:AlternateContent xmlns:mc="http://schemas.openxmlformats.org/markup-compatibility/2006">
      <mc:Choice Requires="x14">
        <oleObject progId="Equation.3" shapeId="1060" r:id="rId30">
          <objectPr defaultSize="0" autoPict="0" r:id="rId31">
            <anchor moveWithCells="1">
              <from>
                <xdr:col>2</xdr:col>
                <xdr:colOff>76200</xdr:colOff>
                <xdr:row>12</xdr:row>
                <xdr:rowOff>180975</xdr:rowOff>
              </from>
              <to>
                <xdr:col>2</xdr:col>
                <xdr:colOff>847725</xdr:colOff>
                <xdr:row>12</xdr:row>
                <xdr:rowOff>447675</xdr:rowOff>
              </to>
            </anchor>
          </objectPr>
        </oleObject>
      </mc:Choice>
      <mc:Fallback>
        <oleObject progId="Equation.3" shapeId="1060" r:id="rId3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M12"/>
  <sheetViews>
    <sheetView tabSelected="1" view="pageBreakPreview" topLeftCell="A10" zoomScaleNormal="110" zoomScaleSheetLayoutView="100" workbookViewId="0">
      <selection activeCell="A13" sqref="A13:XFD15"/>
    </sheetView>
  </sheetViews>
  <sheetFormatPr defaultRowHeight="15" x14ac:dyDescent="0.25"/>
  <cols>
    <col min="1" max="1" width="4.5703125" style="37" customWidth="1"/>
    <col min="2" max="2" width="46.42578125" style="37" customWidth="1"/>
    <col min="3" max="3" width="18" style="37" customWidth="1"/>
    <col min="4" max="4" width="10.5703125" style="37" customWidth="1"/>
    <col min="5" max="5" width="15.85546875" style="37" customWidth="1"/>
    <col min="6" max="6" width="14.85546875" style="35" bestFit="1" customWidth="1"/>
    <col min="7" max="13" width="9.140625" style="36"/>
    <col min="14" max="16384" width="9.140625" style="37"/>
  </cols>
  <sheetData>
    <row r="1" spans="1:6" ht="80.25" customHeight="1" x14ac:dyDescent="0.25">
      <c r="A1" s="53" t="s">
        <v>29</v>
      </c>
      <c r="B1" s="54"/>
      <c r="C1" s="54"/>
      <c r="D1" s="54"/>
      <c r="E1" s="54"/>
    </row>
    <row r="2" spans="1:6" ht="19.5" customHeight="1" x14ac:dyDescent="0.25">
      <c r="A2" s="38"/>
      <c r="E2" s="39"/>
    </row>
    <row r="3" spans="1:6" ht="19.5" customHeight="1" x14ac:dyDescent="0.3">
      <c r="A3" s="38"/>
      <c r="B3" s="40"/>
      <c r="D3" s="41"/>
      <c r="E3" s="42"/>
    </row>
    <row r="4" spans="1:6" ht="25.5" x14ac:dyDescent="0.25">
      <c r="A4" s="43" t="s">
        <v>14</v>
      </c>
      <c r="B4" s="43" t="s">
        <v>4</v>
      </c>
      <c r="C4" s="44" t="s">
        <v>18</v>
      </c>
      <c r="D4" s="44" t="s">
        <v>0</v>
      </c>
      <c r="E4" s="43" t="s">
        <v>5</v>
      </c>
    </row>
    <row r="5" spans="1:6" x14ac:dyDescent="0.25">
      <c r="A5" s="45">
        <v>1</v>
      </c>
      <c r="B5" s="45">
        <v>2</v>
      </c>
      <c r="C5" s="45">
        <v>3</v>
      </c>
      <c r="D5" s="45">
        <v>4</v>
      </c>
      <c r="E5" s="45">
        <v>5</v>
      </c>
    </row>
    <row r="6" spans="1:6" ht="48" x14ac:dyDescent="0.25">
      <c r="A6" s="16">
        <v>1</v>
      </c>
      <c r="B6" s="46" t="s">
        <v>30</v>
      </c>
      <c r="C6" s="47"/>
      <c r="D6" s="48" t="s">
        <v>1</v>
      </c>
      <c r="E6" s="49">
        <v>2360.8200000000002</v>
      </c>
    </row>
    <row r="7" spans="1:6" ht="79.5" customHeight="1" x14ac:dyDescent="3.5">
      <c r="A7" s="16">
        <v>2</v>
      </c>
      <c r="B7" s="46" t="s">
        <v>31</v>
      </c>
      <c r="C7" s="50"/>
      <c r="D7" s="51" t="s">
        <v>2</v>
      </c>
      <c r="E7" s="34">
        <v>557934.36</v>
      </c>
      <c r="F7" s="33"/>
    </row>
    <row r="8" spans="1:6" ht="36" x14ac:dyDescent="0.25">
      <c r="A8" s="16">
        <v>3</v>
      </c>
      <c r="B8" s="46" t="s">
        <v>32</v>
      </c>
      <c r="C8" s="52"/>
      <c r="D8" s="48" t="s">
        <v>1</v>
      </c>
      <c r="E8" s="49">
        <v>2364.2800000000002</v>
      </c>
    </row>
    <row r="9" spans="1:6" ht="48" x14ac:dyDescent="0.25">
      <c r="A9" s="16">
        <v>4</v>
      </c>
      <c r="B9" s="46" t="s">
        <v>33</v>
      </c>
      <c r="C9" s="47"/>
      <c r="D9" s="51" t="s">
        <v>2</v>
      </c>
      <c r="E9" s="34">
        <v>591853.66599999997</v>
      </c>
    </row>
    <row r="10" spans="1:6" ht="51.75" customHeight="1" x14ac:dyDescent="0.25">
      <c r="A10" s="16">
        <v>5</v>
      </c>
      <c r="B10" s="46" t="s">
        <v>23</v>
      </c>
      <c r="C10" s="47"/>
      <c r="D10" s="48" t="s">
        <v>1</v>
      </c>
      <c r="E10" s="49">
        <f>(E6-E8)*E7/E9</f>
        <v>-3.26</v>
      </c>
    </row>
    <row r="11" spans="1:6" ht="33" customHeight="1" x14ac:dyDescent="0.25">
      <c r="A11" s="16">
        <v>6</v>
      </c>
      <c r="B11" s="46"/>
      <c r="C11" s="47"/>
      <c r="D11" s="48" t="s">
        <v>1</v>
      </c>
      <c r="E11" s="34">
        <f>0.1*2812.79</f>
        <v>281.279</v>
      </c>
    </row>
    <row r="12" spans="1:6" ht="96" x14ac:dyDescent="0.25">
      <c r="A12" s="16">
        <v>7</v>
      </c>
      <c r="B12" s="46" t="s">
        <v>34</v>
      </c>
      <c r="C12" s="47"/>
      <c r="D12" s="48" t="s">
        <v>1</v>
      </c>
      <c r="E12" s="49">
        <f>MIN(E10,E11)</f>
        <v>-3.26</v>
      </c>
    </row>
  </sheetData>
  <mergeCells count="1">
    <mergeCell ref="A1:E1"/>
  </mergeCells>
  <pageMargins left="0.70866141732283472" right="0" top="0.55118110236220474" bottom="0" header="0.11811023622047245" footer="0.31496062992125984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3088" r:id="rId4">
          <objectPr defaultSize="0" autoPict="0" r:id="rId5">
            <anchor moveWithCells="1" sizeWithCells="1">
              <from>
                <xdr:col>2</xdr:col>
                <xdr:colOff>828675</xdr:colOff>
                <xdr:row>418</xdr:row>
                <xdr:rowOff>161925</xdr:rowOff>
              </from>
              <to>
                <xdr:col>3</xdr:col>
                <xdr:colOff>552450</xdr:colOff>
                <xdr:row>420</xdr:row>
                <xdr:rowOff>57150</xdr:rowOff>
              </to>
            </anchor>
          </objectPr>
        </oleObject>
      </mc:Choice>
      <mc:Fallback>
        <oleObject progId="Equation.3" shapeId="308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12.2024</vt:lpstr>
      <vt:lpstr>01.24</vt:lpstr>
      <vt:lpstr>'01.24'!Область_печати</vt:lpstr>
      <vt:lpstr>'12.2024'!Область_печати</vt:lpstr>
    </vt:vector>
  </TitlesOfParts>
  <Company>sbit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Билецкая Татьяна Альбертовна</dc:creator>
  <cp:lastModifiedBy>Лазарева Наталья Евгеньевна</cp:lastModifiedBy>
  <cp:lastPrinted>2023-11-08T13:02:37Z</cp:lastPrinted>
  <dcterms:created xsi:type="dcterms:W3CDTF">2012-05-04T07:11:52Z</dcterms:created>
  <dcterms:modified xsi:type="dcterms:W3CDTF">2025-01-13T09:59:47Z</dcterms:modified>
</cp:coreProperties>
</file>